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arq felix\trabajos particulares\AGUA POTABLE MANTA\ESTUDIO FINALES LABORATORIO DE AGUA\MEMORIAS GENERALES\"/>
    </mc:Choice>
  </mc:AlternateContent>
  <bookViews>
    <workbookView xWindow="240" yWindow="435" windowWidth="20115" windowHeight="7635"/>
  </bookViews>
  <sheets>
    <sheet name="ESCUELA DEL MILENIO DR MISAEL " sheetId="11" r:id="rId1"/>
  </sheets>
  <definedNames>
    <definedName name="_xlnm.Print_Area" localSheetId="0">'ESCUELA DEL MILENIO DR MISAEL '!$B$1:$K$53</definedName>
  </definedNames>
  <calcPr calcId="152511"/>
</workbook>
</file>

<file path=xl/calcChain.xml><?xml version="1.0" encoding="utf-8"?>
<calcChain xmlns="http://schemas.openxmlformats.org/spreadsheetml/2006/main">
  <c r="G31" i="11" l="1"/>
  <c r="I31" i="11" s="1"/>
  <c r="K31" i="11" s="1"/>
  <c r="G30" i="11"/>
  <c r="I30" i="11" s="1"/>
  <c r="K30" i="11" s="1"/>
  <c r="G29" i="11"/>
  <c r="I29" i="11" s="1"/>
  <c r="K29" i="11" s="1"/>
  <c r="G28" i="11"/>
  <c r="I28" i="11" s="1"/>
  <c r="K28" i="11" s="1"/>
  <c r="G32" i="11"/>
  <c r="I32" i="11" s="1"/>
  <c r="K32" i="11" s="1"/>
  <c r="G19" i="11"/>
  <c r="F33" i="11"/>
  <c r="G20" i="11" l="1"/>
  <c r="I20" i="11" s="1"/>
  <c r="K20" i="11" s="1"/>
  <c r="I19" i="11"/>
  <c r="K19" i="11" s="1"/>
  <c r="G17" i="11"/>
  <c r="I17" i="11" s="1"/>
  <c r="D41" i="11"/>
  <c r="J33" i="11"/>
  <c r="H33" i="11"/>
  <c r="G27" i="11"/>
  <c r="I27" i="11" s="1"/>
  <c r="K27" i="11" s="1"/>
  <c r="G26" i="11"/>
  <c r="I26" i="11" s="1"/>
  <c r="K26" i="11" s="1"/>
  <c r="G25" i="11"/>
  <c r="I25" i="11" s="1"/>
  <c r="K25" i="11" s="1"/>
  <c r="G24" i="11"/>
  <c r="I24" i="11" s="1"/>
  <c r="K24" i="11" s="1"/>
  <c r="G23" i="11"/>
  <c r="I23" i="11" s="1"/>
  <c r="K23" i="11" s="1"/>
  <c r="G22" i="11"/>
  <c r="I22" i="11" s="1"/>
  <c r="K22" i="11" s="1"/>
  <c r="G21" i="11"/>
  <c r="I21" i="11" s="1"/>
  <c r="K21" i="11" s="1"/>
  <c r="G18" i="11"/>
  <c r="G33" i="11" l="1"/>
  <c r="D35" i="11" s="1"/>
  <c r="K17" i="11"/>
  <c r="I18" i="11"/>
  <c r="K18" i="11" s="1"/>
  <c r="K33" i="11" l="1"/>
  <c r="I33" i="11"/>
  <c r="J36" i="11" l="1"/>
  <c r="D36" i="11"/>
  <c r="D38" i="11" s="1"/>
  <c r="D45" i="11" s="1"/>
  <c r="D46" i="11" s="1"/>
</calcChain>
</file>

<file path=xl/comments1.xml><?xml version="1.0" encoding="utf-8"?>
<comments xmlns="http://schemas.openxmlformats.org/spreadsheetml/2006/main">
  <authors>
    <author>Vicente Guachamin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Vicente Guachamin:</t>
        </r>
        <r>
          <rPr>
            <sz val="9"/>
            <color indexed="81"/>
            <rFont val="Tahoma"/>
            <family val="2"/>
          </rPr>
          <t xml:space="preserve">
factor de frecuencia de uso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Vicente Guachamin:</t>
        </r>
        <r>
          <rPr>
            <sz val="9"/>
            <color indexed="81"/>
            <rFont val="Tahoma"/>
            <family val="2"/>
          </rPr>
          <t xml:space="preserve">
carga instalada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Vicente Guachamin:</t>
        </r>
        <r>
          <rPr>
            <sz val="9"/>
            <color indexed="81"/>
            <rFont val="Tahoma"/>
            <family val="2"/>
          </rPr>
          <t xml:space="preserve">
factor de simultaneidad.-utilizacion de equipos en horas pico.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Vicente Guachamin:</t>
        </r>
        <r>
          <rPr>
            <sz val="9"/>
            <color indexed="81"/>
            <rFont val="Tahoma"/>
            <family val="2"/>
          </rPr>
          <t xml:space="preserve">
demanda maxima unitaria</t>
        </r>
      </text>
    </comment>
  </commentList>
</comments>
</file>

<file path=xl/sharedStrings.xml><?xml version="1.0" encoding="utf-8"?>
<sst xmlns="http://schemas.openxmlformats.org/spreadsheetml/2006/main" count="58" uniqueCount="58">
  <si>
    <t>NORMAS PARA SISTEMAS DE DISTRIBUCION PARTE A GUIA PARA DISEÑO</t>
  </si>
  <si>
    <t>REVISION :04</t>
  </si>
  <si>
    <t>ISO 9001-2000</t>
  </si>
  <si>
    <t>CODIGO:DD.DID.722.IN.03</t>
  </si>
  <si>
    <t>FECHA:</t>
  </si>
  <si>
    <t>APENDICE A-11-D</t>
  </si>
  <si>
    <t>PARAMETRO DE DISEÑO</t>
  </si>
  <si>
    <t>PLANILLA PARA LA DETERMINACION DE DEMANDA DE DISEÑO PARA USUARIO COMERCIALES</t>
  </si>
  <si>
    <t>HOJA 1 DE 1</t>
  </si>
  <si>
    <t>RENGLON</t>
  </si>
  <si>
    <t>APARATOS ELECTRICOS Y ALUMBRADO</t>
  </si>
  <si>
    <t>CANT</t>
  </si>
  <si>
    <t>Pn(W)</t>
  </si>
  <si>
    <t>CI(W)</t>
  </si>
  <si>
    <t>FFUn(%)</t>
  </si>
  <si>
    <t>CIR(W)</t>
  </si>
  <si>
    <t>FSn(%)</t>
  </si>
  <si>
    <t>DMU(W)</t>
  </si>
  <si>
    <t>DESCRIPCION</t>
  </si>
  <si>
    <t>TOTALES</t>
  </si>
  <si>
    <t>Potencia Total Instalada (KW)</t>
  </si>
  <si>
    <t>Factor de demanda:</t>
  </si>
  <si>
    <t>Potencia Instalada (KW)</t>
  </si>
  <si>
    <t>Factor de potencia:</t>
  </si>
  <si>
    <t>DMU promedio (KVA):</t>
  </si>
  <si>
    <t>Ti (%):</t>
  </si>
  <si>
    <t>DMUp (KVA):</t>
  </si>
  <si>
    <t>N° DE PROYECTO:1</t>
  </si>
  <si>
    <t xml:space="preserve">   FDM =[ DMU(w) / CIR (w)]---0&lt;FMD&lt;0.6</t>
  </si>
  <si>
    <t>(1+Ti/100)^10(proyeccion)</t>
  </si>
  <si>
    <t>Dmax(coincidente)</t>
  </si>
  <si>
    <t>N</t>
  </si>
  <si>
    <t>Capacidad del transformador normalizado</t>
  </si>
  <si>
    <t>FD(diversidad)</t>
  </si>
  <si>
    <t>DD(KVA)</t>
  </si>
  <si>
    <t>M(300 usuarios)</t>
  </si>
  <si>
    <t>-</t>
  </si>
  <si>
    <t>LUMINARIAS DE EMERGENCIA</t>
  </si>
  <si>
    <t>SISTEMA ELECTRICO DE INTERIORES</t>
  </si>
  <si>
    <t>USUARIO TIPO: INDUSTRIAL</t>
  </si>
  <si>
    <t>TOMACORRIENTES ESPECIAL 220V AC.</t>
  </si>
  <si>
    <t>TOMACORRIENTES NORMALES 120V AC.</t>
  </si>
  <si>
    <t>TOMACORRIENTES REGULADOS 120V AC.</t>
  </si>
  <si>
    <t>Letreros de salida</t>
  </si>
  <si>
    <t>Bomba contra incendios 7,5 hp</t>
  </si>
  <si>
    <t>Bomba jockey 1,5</t>
  </si>
  <si>
    <t>Bomba sistema hidroneumatico 5 hp</t>
  </si>
  <si>
    <t>RACK</t>
  </si>
  <si>
    <t>Luminarias exteriores para cancha</t>
  </si>
  <si>
    <t xml:space="preserve">Luminaria exterior </t>
  </si>
  <si>
    <t>Refrigeradores para cocina y bar</t>
  </si>
  <si>
    <t>LUMINARIA OJO DE BUEY 18W</t>
  </si>
  <si>
    <t>Lampara LED 60X60</t>
  </si>
  <si>
    <t>UPS 5 KVA</t>
  </si>
  <si>
    <t>TOMA CORRIENTES PARA SECADOR DE MANOS</t>
  </si>
  <si>
    <t>50  KVA</t>
  </si>
  <si>
    <t>NOMBRE DEL PROYECTO: LABORATORIO CIUDAD DE MANTA</t>
  </si>
  <si>
    <t>LOCALIZACION : MANTA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</si>
</sst>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##0.00_ ;_ * \-###0.00_ ;_ * &quot;-&quot;??_ ;_ @_ "/>
    <numFmt numFmtId="165" formatCode="_ * #,##0_ ;_ * \-#,##0_ ;_ * &quot;-&quot;??_ ;_ @_ "/>
    <numFmt numFmtId="166" formatCode="_ * ###0_ ;_ * \-###0_ ;_ * &quot;-&quot;_ ;_ @_ "/>
    <numFmt numFmtId="167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Sanserif 15cpi"/>
    </font>
    <font>
      <b/>
      <sz val="8"/>
      <name val="Sanserif 15cpi"/>
    </font>
    <font>
      <b/>
      <sz val="10"/>
      <color theme="1"/>
      <name val="Calibri"/>
      <family val="2"/>
      <scheme val="minor"/>
    </font>
    <font>
      <b/>
      <sz val="14"/>
      <name val="Sanserif 15cpi"/>
    </font>
    <font>
      <b/>
      <sz val="12"/>
      <name val="Sanserif 15cpi"/>
    </font>
    <font>
      <sz val="11"/>
      <color rgb="FF9C0006"/>
      <name val="Calibri"/>
      <family val="2"/>
      <scheme val="minor"/>
    </font>
    <font>
      <sz val="9"/>
      <color theme="1"/>
      <name val="Courier New"/>
      <family val="3"/>
    </font>
    <font>
      <sz val="10"/>
      <name val="Arial"/>
      <family val="2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0" borderId="0"/>
  </cellStyleXfs>
  <cellXfs count="117">
    <xf numFmtId="0" fontId="0" fillId="0" borderId="0" xfId="0"/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2" borderId="2" xfId="0" applyFill="1" applyBorder="1"/>
    <xf numFmtId="2" fontId="0" fillId="0" borderId="1" xfId="0" applyNumberFormat="1" applyBorder="1" applyAlignment="1">
      <alignment horizontal="center"/>
    </xf>
    <xf numFmtId="0" fontId="5" fillId="0" borderId="9" xfId="0" applyFont="1" applyBorder="1"/>
    <xf numFmtId="0" fontId="5" fillId="0" borderId="1" xfId="0" applyFont="1" applyBorder="1"/>
    <xf numFmtId="0" fontId="0" fillId="0" borderId="13" xfId="0" applyBorder="1"/>
    <xf numFmtId="0" fontId="5" fillId="0" borderId="17" xfId="0" applyFont="1" applyBorder="1"/>
    <xf numFmtId="0" fontId="5" fillId="0" borderId="16" xfId="0" applyFont="1" applyBorder="1"/>
    <xf numFmtId="0" fontId="0" fillId="0" borderId="16" xfId="0" applyBorder="1"/>
    <xf numFmtId="0" fontId="0" fillId="2" borderId="18" xfId="0" applyFill="1" applyBorder="1"/>
    <xf numFmtId="0" fontId="0" fillId="2" borderId="19" xfId="0" applyFill="1" applyBorder="1"/>
    <xf numFmtId="0" fontId="0" fillId="2" borderId="14" xfId="0" applyFill="1" applyBorder="1"/>
    <xf numFmtId="0" fontId="7" fillId="2" borderId="0" xfId="2" applyFill="1" applyBorder="1"/>
    <xf numFmtId="165" fontId="8" fillId="2" borderId="0" xfId="3" applyNumberFormat="1" applyFont="1" applyFill="1" applyBorder="1"/>
    <xf numFmtId="0" fontId="8" fillId="2" borderId="0" xfId="2" applyFont="1" applyFill="1" applyBorder="1"/>
    <xf numFmtId="0" fontId="8" fillId="2" borderId="10" xfId="2" applyFont="1" applyFill="1" applyBorder="1"/>
    <xf numFmtId="164" fontId="8" fillId="2" borderId="9" xfId="3" applyFont="1" applyFill="1" applyBorder="1"/>
    <xf numFmtId="0" fontId="8" fillId="2" borderId="2" xfId="2" applyFont="1" applyFill="1" applyBorder="1"/>
    <xf numFmtId="165" fontId="8" fillId="2" borderId="2" xfId="3" applyNumberFormat="1" applyFont="1" applyFill="1" applyBorder="1"/>
    <xf numFmtId="165" fontId="8" fillId="2" borderId="3" xfId="3" applyNumberFormat="1" applyFont="1" applyFill="1" applyBorder="1"/>
    <xf numFmtId="164" fontId="8" fillId="2" borderId="4" xfId="3" applyFont="1" applyFill="1" applyBorder="1"/>
    <xf numFmtId="165" fontId="7" fillId="2" borderId="0" xfId="3" applyNumberFormat="1" applyFill="1" applyBorder="1"/>
    <xf numFmtId="0" fontId="8" fillId="2" borderId="6" xfId="2" applyFont="1" applyFill="1" applyBorder="1"/>
    <xf numFmtId="1" fontId="0" fillId="0" borderId="1" xfId="0" applyNumberFormat="1" applyBorder="1" applyAlignment="1">
      <alignment horizontal="center"/>
    </xf>
    <xf numFmtId="0" fontId="6" fillId="0" borderId="1" xfId="0" applyFont="1" applyBorder="1"/>
    <xf numFmtId="0" fontId="9" fillId="2" borderId="17" xfId="2" applyFont="1" applyFill="1" applyBorder="1"/>
    <xf numFmtId="0" fontId="8" fillId="2" borderId="17" xfId="2" applyFont="1" applyFill="1" applyBorder="1"/>
    <xf numFmtId="0" fontId="0" fillId="0" borderId="20" xfId="0" applyBorder="1"/>
    <xf numFmtId="0" fontId="0" fillId="0" borderId="0" xfId="0" applyBorder="1"/>
    <xf numFmtId="0" fontId="0" fillId="0" borderId="14" xfId="0" applyBorder="1"/>
    <xf numFmtId="0" fontId="6" fillId="0" borderId="13" xfId="0" applyFont="1" applyBorder="1"/>
    <xf numFmtId="167" fontId="6" fillId="0" borderId="1" xfId="0" applyNumberFormat="1" applyFont="1" applyBorder="1" applyAlignment="1">
      <alignment horizontal="center"/>
    </xf>
    <xf numFmtId="164" fontId="8" fillId="2" borderId="0" xfId="3" applyFont="1" applyFill="1" applyBorder="1"/>
    <xf numFmtId="0" fontId="0" fillId="0" borderId="2" xfId="0" applyBorder="1"/>
    <xf numFmtId="0" fontId="0" fillId="0" borderId="3" xfId="0" applyBorder="1"/>
    <xf numFmtId="165" fontId="7" fillId="2" borderId="5" xfId="3" applyNumberFormat="1" applyFill="1" applyBorder="1"/>
    <xf numFmtId="0" fontId="7" fillId="2" borderId="6" xfId="2" applyFill="1" applyBorder="1"/>
    <xf numFmtId="165" fontId="7" fillId="2" borderId="6" xfId="3" applyNumberFormat="1" applyFill="1" applyBorder="1"/>
    <xf numFmtId="164" fontId="12" fillId="2" borderId="7" xfId="3" applyFont="1" applyFill="1" applyBorder="1"/>
    <xf numFmtId="0" fontId="0" fillId="0" borderId="8" xfId="0" applyBorder="1" applyAlignment="1">
      <alignment horizontal="center" vertical="center"/>
    </xf>
    <xf numFmtId="9" fontId="0" fillId="0" borderId="1" xfId="0" applyNumberFormat="1" applyBorder="1"/>
    <xf numFmtId="0" fontId="0" fillId="0" borderId="27" xfId="0" applyBorder="1"/>
    <xf numFmtId="0" fontId="0" fillId="0" borderId="18" xfId="0" applyBorder="1"/>
    <xf numFmtId="0" fontId="14" fillId="0" borderId="13" xfId="0" applyFont="1" applyBorder="1" applyAlignment="1">
      <alignment horizontal="center"/>
    </xf>
    <xf numFmtId="0" fontId="6" fillId="0" borderId="16" xfId="0" applyFont="1" applyBorder="1"/>
    <xf numFmtId="165" fontId="8" fillId="2" borderId="26" xfId="3" applyNumberFormat="1" applyFont="1" applyFill="1" applyBorder="1"/>
    <xf numFmtId="0" fontId="0" fillId="2" borderId="15" xfId="0" applyFill="1" applyBorder="1"/>
    <xf numFmtId="165" fontId="12" fillId="2" borderId="21" xfId="3" applyNumberFormat="1" applyFont="1" applyFill="1" applyBorder="1"/>
    <xf numFmtId="0" fontId="0" fillId="0" borderId="8" xfId="0" applyBorder="1" applyAlignment="1"/>
    <xf numFmtId="14" fontId="0" fillId="0" borderId="22" xfId="0" applyNumberFormat="1" applyBorder="1" applyAlignment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165" fontId="11" fillId="2" borderId="3" xfId="3" applyNumberFormat="1" applyFont="1" applyFill="1" applyBorder="1" applyAlignment="1">
      <alignment horizontal="center" wrapText="1"/>
    </xf>
    <xf numFmtId="165" fontId="11" fillId="2" borderId="0" xfId="3" applyNumberFormat="1" applyFont="1" applyFill="1" applyBorder="1" applyAlignment="1">
      <alignment horizontal="center" wrapText="1"/>
    </xf>
    <xf numFmtId="164" fontId="11" fillId="2" borderId="0" xfId="3" applyFont="1" applyFill="1" applyBorder="1" applyAlignment="1">
      <alignment horizontal="center"/>
    </xf>
    <xf numFmtId="164" fontId="11" fillId="2" borderId="14" xfId="3" applyFont="1" applyFill="1" applyBorder="1" applyAlignment="1">
      <alignment horizont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17" xfId="2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8" xfId="6" applyFont="1" applyFill="1" applyBorder="1" applyAlignment="1">
      <alignment horizontal="left" vertical="center"/>
    </xf>
    <xf numFmtId="0" fontId="14" fillId="0" borderId="9" xfId="6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</cellXfs>
  <cellStyles count="8">
    <cellStyle name="Comma [0] 2" xfId="5"/>
    <cellStyle name="Comma 2" xfId="3"/>
    <cellStyle name="Incorrecto" xfId="6" builtinId="27"/>
    <cellStyle name="Normal" xfId="0" builtinId="0"/>
    <cellStyle name="Normal 2" xfId="2"/>
    <cellStyle name="Normal 39" xfId="7"/>
    <cellStyle name="Percent 2" xfId="4"/>
    <cellStyle name="Porcentaj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85725</xdr:rowOff>
    </xdr:from>
    <xdr:to>
      <xdr:col>2</xdr:col>
      <xdr:colOff>552450</xdr:colOff>
      <xdr:row>4</xdr:row>
      <xdr:rowOff>232410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40" t="28677" r="22267" b="42342"/>
        <a:stretch>
          <a:fillRect/>
        </a:stretch>
      </xdr:blipFill>
      <xdr:spPr bwMode="auto">
        <a:xfrm>
          <a:off x="1133475" y="85725"/>
          <a:ext cx="942975" cy="109918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view="pageBreakPreview" zoomScaleNormal="100" zoomScaleSheetLayoutView="100" workbookViewId="0">
      <selection activeCell="D1" sqref="D1:I5"/>
    </sheetView>
  </sheetViews>
  <sheetFormatPr baseColWidth="10" defaultRowHeight="18.75" customHeight="1"/>
  <cols>
    <col min="4" max="4" width="29.28515625" customWidth="1"/>
  </cols>
  <sheetData>
    <row r="1" spans="2:11" ht="18.75" customHeight="1">
      <c r="B1" s="90"/>
      <c r="C1" s="91"/>
      <c r="D1" s="94" t="s">
        <v>0</v>
      </c>
      <c r="E1" s="95"/>
      <c r="F1" s="95"/>
      <c r="G1" s="95"/>
      <c r="H1" s="95"/>
      <c r="I1" s="96"/>
      <c r="J1" s="94" t="s">
        <v>1</v>
      </c>
      <c r="K1" s="103"/>
    </row>
    <row r="2" spans="2:11" ht="18.75" customHeight="1">
      <c r="B2" s="92"/>
      <c r="C2" s="93"/>
      <c r="D2" s="97"/>
      <c r="E2" s="98"/>
      <c r="F2" s="98"/>
      <c r="G2" s="98"/>
      <c r="H2" s="98"/>
      <c r="I2" s="99"/>
      <c r="J2" s="97"/>
      <c r="K2" s="104"/>
    </row>
    <row r="3" spans="2:11" ht="18.75" customHeight="1">
      <c r="B3" s="92"/>
      <c r="C3" s="93"/>
      <c r="D3" s="97"/>
      <c r="E3" s="98"/>
      <c r="F3" s="98"/>
      <c r="G3" s="98"/>
      <c r="H3" s="98"/>
      <c r="I3" s="99"/>
      <c r="J3" s="97"/>
      <c r="K3" s="104"/>
    </row>
    <row r="4" spans="2:11" ht="18.75" customHeight="1">
      <c r="B4" s="92"/>
      <c r="C4" s="93"/>
      <c r="D4" s="97"/>
      <c r="E4" s="98"/>
      <c r="F4" s="98"/>
      <c r="G4" s="98"/>
      <c r="H4" s="98"/>
      <c r="I4" s="99"/>
      <c r="J4" s="97"/>
      <c r="K4" s="104"/>
    </row>
    <row r="5" spans="2:11" ht="18.75" customHeight="1">
      <c r="B5" s="92"/>
      <c r="C5" s="93"/>
      <c r="D5" s="100"/>
      <c r="E5" s="101"/>
      <c r="F5" s="101"/>
      <c r="G5" s="101"/>
      <c r="H5" s="101"/>
      <c r="I5" s="102"/>
      <c r="J5" s="100"/>
      <c r="K5" s="105"/>
    </row>
    <row r="6" spans="2:11" ht="18.75" customHeight="1">
      <c r="B6" s="106" t="s">
        <v>2</v>
      </c>
      <c r="C6" s="83"/>
      <c r="D6" s="93" t="s">
        <v>3</v>
      </c>
      <c r="E6" s="93"/>
      <c r="F6" s="93"/>
      <c r="G6" s="93"/>
      <c r="H6" s="93"/>
      <c r="I6" s="93"/>
      <c r="J6" s="50" t="s">
        <v>4</v>
      </c>
      <c r="K6" s="51">
        <v>42744</v>
      </c>
    </row>
    <row r="7" spans="2:11" ht="18.75" customHeight="1">
      <c r="B7" s="7" t="s">
        <v>5</v>
      </c>
      <c r="C7" s="1"/>
      <c r="D7" s="107" t="s">
        <v>6</v>
      </c>
      <c r="E7" s="107"/>
      <c r="F7" s="107"/>
      <c r="G7" s="107"/>
      <c r="H7" s="107"/>
      <c r="I7" s="107"/>
      <c r="J7" s="107"/>
      <c r="K7" s="108"/>
    </row>
    <row r="8" spans="2:11" ht="18.75" customHeight="1">
      <c r="B8" s="79" t="s">
        <v>8</v>
      </c>
      <c r="C8" s="67"/>
      <c r="D8" s="109" t="s">
        <v>7</v>
      </c>
      <c r="E8" s="109"/>
      <c r="F8" s="109"/>
      <c r="G8" s="109"/>
      <c r="H8" s="109"/>
      <c r="I8" s="109"/>
      <c r="J8" s="93"/>
      <c r="K8" s="110"/>
    </row>
    <row r="9" spans="2:11" ht="18.75" customHeight="1">
      <c r="B9" s="111" t="s">
        <v>38</v>
      </c>
      <c r="C9" s="112"/>
      <c r="D9" s="112"/>
      <c r="E9" s="112"/>
      <c r="F9" s="112"/>
      <c r="G9" s="112"/>
      <c r="H9" s="112"/>
      <c r="I9" s="112"/>
      <c r="J9" s="112"/>
      <c r="K9" s="113"/>
    </row>
    <row r="10" spans="2:11" ht="18.75" customHeight="1">
      <c r="B10" s="114" t="s">
        <v>56</v>
      </c>
      <c r="C10" s="115"/>
      <c r="D10" s="115"/>
      <c r="E10" s="115"/>
      <c r="F10" s="115"/>
      <c r="G10" s="115"/>
      <c r="H10" s="115"/>
      <c r="I10" s="115"/>
      <c r="J10" s="115"/>
      <c r="K10" s="116"/>
    </row>
    <row r="11" spans="2:11" ht="18.75" customHeight="1">
      <c r="B11" s="114" t="s">
        <v>27</v>
      </c>
      <c r="C11" s="115"/>
      <c r="D11" s="115"/>
      <c r="E11" s="115"/>
      <c r="F11" s="115"/>
      <c r="G11" s="115"/>
      <c r="H11" s="115"/>
      <c r="I11" s="115"/>
      <c r="J11" s="115"/>
      <c r="K11" s="116"/>
    </row>
    <row r="12" spans="2:11" ht="18.75" customHeight="1">
      <c r="B12" s="114" t="s">
        <v>57</v>
      </c>
      <c r="C12" s="115"/>
      <c r="D12" s="115"/>
      <c r="E12" s="115"/>
      <c r="F12" s="115"/>
      <c r="G12" s="115"/>
      <c r="H12" s="115"/>
      <c r="I12" s="115"/>
      <c r="J12" s="115"/>
      <c r="K12" s="116"/>
    </row>
    <row r="13" spans="2:11" ht="18.75" customHeight="1">
      <c r="B13" s="76" t="s">
        <v>39</v>
      </c>
      <c r="C13" s="77"/>
      <c r="D13" s="77"/>
      <c r="E13" s="77"/>
      <c r="F13" s="77"/>
      <c r="G13" s="77"/>
      <c r="H13" s="77"/>
      <c r="I13" s="77"/>
      <c r="J13" s="77"/>
      <c r="K13" s="78"/>
    </row>
    <row r="14" spans="2:11" ht="18.75" customHeight="1">
      <c r="B14" s="79"/>
      <c r="C14" s="80"/>
      <c r="D14" s="80"/>
      <c r="E14" s="80"/>
      <c r="F14" s="80"/>
      <c r="G14" s="81"/>
      <c r="H14" s="81"/>
      <c r="I14" s="81"/>
      <c r="J14" s="81"/>
      <c r="K14" s="82"/>
    </row>
    <row r="15" spans="2:11" ht="18.75" customHeight="1">
      <c r="B15" s="8" t="s">
        <v>9</v>
      </c>
      <c r="C15" s="83" t="s">
        <v>10</v>
      </c>
      <c r="D15" s="83"/>
      <c r="E15" s="83"/>
      <c r="F15" s="83"/>
      <c r="G15" s="5" t="s">
        <v>13</v>
      </c>
      <c r="H15" s="6" t="s">
        <v>14</v>
      </c>
      <c r="I15" s="6" t="s">
        <v>15</v>
      </c>
      <c r="J15" s="6" t="s">
        <v>16</v>
      </c>
      <c r="K15" s="9" t="s">
        <v>17</v>
      </c>
    </row>
    <row r="16" spans="2:11" ht="18.75" customHeight="1">
      <c r="B16" s="44"/>
      <c r="C16" s="93" t="s">
        <v>18</v>
      </c>
      <c r="D16" s="93"/>
      <c r="E16" s="54" t="s">
        <v>11</v>
      </c>
      <c r="F16" s="54" t="s">
        <v>12</v>
      </c>
      <c r="G16" s="43"/>
      <c r="H16" s="1"/>
      <c r="I16" s="1"/>
      <c r="J16" s="1"/>
      <c r="K16" s="10"/>
    </row>
    <row r="17" spans="2:11" ht="18.75" customHeight="1">
      <c r="B17" s="45">
        <v>1</v>
      </c>
      <c r="C17" s="75" t="s">
        <v>41</v>
      </c>
      <c r="D17" s="75"/>
      <c r="E17" s="57">
        <v>90</v>
      </c>
      <c r="F17" s="57">
        <v>200</v>
      </c>
      <c r="G17" s="54">
        <f>F17*E17</f>
        <v>18000</v>
      </c>
      <c r="H17" s="2">
        <v>0.65</v>
      </c>
      <c r="I17" s="54">
        <f>G17*H17</f>
        <v>11700</v>
      </c>
      <c r="J17" s="2">
        <v>0.75</v>
      </c>
      <c r="K17" s="55">
        <f>I17*J17</f>
        <v>8775</v>
      </c>
    </row>
    <row r="18" spans="2:11" ht="18.75" customHeight="1">
      <c r="B18" s="45">
        <v>2</v>
      </c>
      <c r="C18" s="70" t="s">
        <v>40</v>
      </c>
      <c r="D18" s="70"/>
      <c r="E18" s="54">
        <v>15</v>
      </c>
      <c r="F18" s="53">
        <v>600</v>
      </c>
      <c r="G18" s="54">
        <f>F18*E18</f>
        <v>9000</v>
      </c>
      <c r="H18" s="2">
        <v>0.5</v>
      </c>
      <c r="I18" s="54">
        <f>G18*H18</f>
        <v>4500</v>
      </c>
      <c r="J18" s="2">
        <v>1</v>
      </c>
      <c r="K18" s="55">
        <f t="shared" ref="K18:K27" si="0">I18*J18</f>
        <v>4500</v>
      </c>
    </row>
    <row r="19" spans="2:11" ht="18.75" customHeight="1">
      <c r="B19" s="45">
        <v>3</v>
      </c>
      <c r="C19" s="56" t="s">
        <v>42</v>
      </c>
      <c r="D19" s="56"/>
      <c r="E19" s="54">
        <v>30</v>
      </c>
      <c r="F19" s="54">
        <v>200</v>
      </c>
      <c r="G19" s="54">
        <f>F19*E19</f>
        <v>6000</v>
      </c>
      <c r="H19" s="2">
        <v>0.9</v>
      </c>
      <c r="I19" s="54">
        <f>G19*H19</f>
        <v>5400</v>
      </c>
      <c r="J19" s="2">
        <v>1</v>
      </c>
      <c r="K19" s="55">
        <f t="shared" si="0"/>
        <v>5400</v>
      </c>
    </row>
    <row r="20" spans="2:11" ht="18.75" customHeight="1">
      <c r="B20" s="45">
        <v>4</v>
      </c>
      <c r="C20" s="56" t="s">
        <v>51</v>
      </c>
      <c r="D20" s="56"/>
      <c r="E20" s="54">
        <v>43</v>
      </c>
      <c r="F20" s="54">
        <v>18</v>
      </c>
      <c r="G20" s="54">
        <f>F20*E20</f>
        <v>774</v>
      </c>
      <c r="H20" s="2">
        <v>0.9</v>
      </c>
      <c r="I20" s="54">
        <f>G20*H20</f>
        <v>696.6</v>
      </c>
      <c r="J20" s="2">
        <v>1</v>
      </c>
      <c r="K20" s="55">
        <f t="shared" si="0"/>
        <v>696.6</v>
      </c>
    </row>
    <row r="21" spans="2:11" ht="18.75" customHeight="1">
      <c r="B21" s="45">
        <v>7</v>
      </c>
      <c r="C21" s="56" t="s">
        <v>52</v>
      </c>
      <c r="D21" s="56"/>
      <c r="E21" s="54">
        <v>43</v>
      </c>
      <c r="F21" s="54">
        <v>32</v>
      </c>
      <c r="G21" s="54">
        <f t="shared" ref="G21:G27" si="1">F21*E21</f>
        <v>1376</v>
      </c>
      <c r="H21" s="2">
        <v>0.9</v>
      </c>
      <c r="I21" s="54">
        <f t="shared" ref="I21:I27" si="2">G21*H21</f>
        <v>1238.4000000000001</v>
      </c>
      <c r="J21" s="2">
        <v>1</v>
      </c>
      <c r="K21" s="55">
        <f t="shared" si="0"/>
        <v>1238.4000000000001</v>
      </c>
    </row>
    <row r="22" spans="2:11" ht="18.75" customHeight="1">
      <c r="B22" s="45">
        <v>9</v>
      </c>
      <c r="C22" s="70" t="s">
        <v>37</v>
      </c>
      <c r="D22" s="70"/>
      <c r="E22" s="54">
        <v>10</v>
      </c>
      <c r="F22" s="53">
        <v>12</v>
      </c>
      <c r="G22" s="54">
        <f t="shared" si="1"/>
        <v>120</v>
      </c>
      <c r="H22" s="2">
        <v>0.2</v>
      </c>
      <c r="I22" s="54">
        <f t="shared" si="2"/>
        <v>24</v>
      </c>
      <c r="J22" s="2">
        <v>1</v>
      </c>
      <c r="K22" s="55">
        <f t="shared" si="0"/>
        <v>24</v>
      </c>
    </row>
    <row r="23" spans="2:11" ht="18.75" customHeight="1">
      <c r="B23" s="45">
        <v>11</v>
      </c>
      <c r="C23" s="74" t="s">
        <v>43</v>
      </c>
      <c r="D23" s="74"/>
      <c r="E23" s="54">
        <v>10</v>
      </c>
      <c r="F23" s="52">
        <v>8</v>
      </c>
      <c r="G23" s="4">
        <f t="shared" si="1"/>
        <v>80</v>
      </c>
      <c r="H23" s="2">
        <v>0.4</v>
      </c>
      <c r="I23" s="4">
        <f t="shared" si="2"/>
        <v>32</v>
      </c>
      <c r="J23" s="2">
        <v>1</v>
      </c>
      <c r="K23" s="55">
        <f t="shared" si="0"/>
        <v>32</v>
      </c>
    </row>
    <row r="24" spans="2:11" ht="18.75" customHeight="1">
      <c r="B24" s="45">
        <v>12</v>
      </c>
      <c r="C24" s="70" t="s">
        <v>44</v>
      </c>
      <c r="D24" s="70"/>
      <c r="E24" s="54">
        <v>1</v>
      </c>
      <c r="F24" s="25">
        <v>5595</v>
      </c>
      <c r="G24" s="4">
        <f t="shared" si="1"/>
        <v>5595</v>
      </c>
      <c r="H24" s="2">
        <v>0.3</v>
      </c>
      <c r="I24" s="4">
        <f t="shared" si="2"/>
        <v>1678.5</v>
      </c>
      <c r="J24" s="2">
        <v>1</v>
      </c>
      <c r="K24" s="55">
        <f t="shared" si="0"/>
        <v>1678.5</v>
      </c>
    </row>
    <row r="25" spans="2:11" ht="18.75" customHeight="1">
      <c r="B25" s="45">
        <v>13</v>
      </c>
      <c r="C25" s="64" t="s">
        <v>45</v>
      </c>
      <c r="D25" s="65"/>
      <c r="E25" s="54">
        <v>1</v>
      </c>
      <c r="F25" s="25">
        <v>1119</v>
      </c>
      <c r="G25" s="4">
        <f t="shared" si="1"/>
        <v>1119</v>
      </c>
      <c r="H25" s="2">
        <v>0.6</v>
      </c>
      <c r="I25" s="4">
        <f t="shared" si="2"/>
        <v>671.4</v>
      </c>
      <c r="J25" s="2">
        <v>1</v>
      </c>
      <c r="K25" s="55">
        <f t="shared" si="0"/>
        <v>671.4</v>
      </c>
    </row>
    <row r="26" spans="2:11" ht="18.75" customHeight="1">
      <c r="B26" s="45">
        <v>14</v>
      </c>
      <c r="C26" s="70" t="s">
        <v>46</v>
      </c>
      <c r="D26" s="70"/>
      <c r="E26" s="54">
        <v>1</v>
      </c>
      <c r="F26" s="25">
        <v>3730</v>
      </c>
      <c r="G26" s="4">
        <f t="shared" si="1"/>
        <v>3730</v>
      </c>
      <c r="H26" s="2">
        <v>0.75</v>
      </c>
      <c r="I26" s="4">
        <f t="shared" si="2"/>
        <v>2797.5</v>
      </c>
      <c r="J26" s="2">
        <v>1</v>
      </c>
      <c r="K26" s="55">
        <f t="shared" si="0"/>
        <v>2797.5</v>
      </c>
    </row>
    <row r="27" spans="2:11" ht="18.75" customHeight="1">
      <c r="B27" s="45">
        <v>5</v>
      </c>
      <c r="C27" s="71" t="s">
        <v>48</v>
      </c>
      <c r="D27" s="71"/>
      <c r="E27" s="54">
        <v>10</v>
      </c>
      <c r="F27" s="25">
        <v>400</v>
      </c>
      <c r="G27" s="4">
        <f t="shared" si="1"/>
        <v>4000</v>
      </c>
      <c r="H27" s="2">
        <v>0.3</v>
      </c>
      <c r="I27" s="4">
        <f t="shared" si="2"/>
        <v>1200</v>
      </c>
      <c r="J27" s="2">
        <v>1</v>
      </c>
      <c r="K27" s="55">
        <f t="shared" si="0"/>
        <v>1200</v>
      </c>
    </row>
    <row r="28" spans="2:11" ht="18.75" customHeight="1">
      <c r="B28" s="45">
        <v>17</v>
      </c>
      <c r="C28" s="72" t="s">
        <v>53</v>
      </c>
      <c r="D28" s="73"/>
      <c r="E28" s="54">
        <v>1</v>
      </c>
      <c r="F28" s="41">
        <v>5000</v>
      </c>
      <c r="G28" s="4">
        <f t="shared" ref="G28:G31" si="3">F28*E28</f>
        <v>5000</v>
      </c>
      <c r="H28" s="2">
        <v>0.75</v>
      </c>
      <c r="I28" s="4">
        <f t="shared" ref="I28:I31" si="4">G28*H28</f>
        <v>3750</v>
      </c>
      <c r="J28" s="2">
        <v>1</v>
      </c>
      <c r="K28" s="55">
        <f t="shared" ref="K28:K31" si="5">I28*J28</f>
        <v>3750</v>
      </c>
    </row>
    <row r="29" spans="2:11" ht="18.75" customHeight="1">
      <c r="B29" s="45">
        <v>18</v>
      </c>
      <c r="C29" s="72" t="s">
        <v>54</v>
      </c>
      <c r="D29" s="73"/>
      <c r="E29" s="54">
        <v>2</v>
      </c>
      <c r="F29" s="41">
        <v>5000</v>
      </c>
      <c r="G29" s="4">
        <f t="shared" si="3"/>
        <v>10000</v>
      </c>
      <c r="H29" s="2">
        <v>0.5</v>
      </c>
      <c r="I29" s="4">
        <f t="shared" si="4"/>
        <v>5000</v>
      </c>
      <c r="J29" s="2">
        <v>1</v>
      </c>
      <c r="K29" s="55">
        <f t="shared" si="5"/>
        <v>5000</v>
      </c>
    </row>
    <row r="30" spans="2:11" ht="18.75" customHeight="1">
      <c r="B30" s="45">
        <v>19</v>
      </c>
      <c r="C30" s="72" t="s">
        <v>47</v>
      </c>
      <c r="D30" s="73"/>
      <c r="E30" s="54">
        <v>1</v>
      </c>
      <c r="F30" s="41">
        <v>500</v>
      </c>
      <c r="G30" s="4">
        <f t="shared" si="3"/>
        <v>500</v>
      </c>
      <c r="H30" s="2">
        <v>1</v>
      </c>
      <c r="I30" s="4">
        <f t="shared" si="4"/>
        <v>500</v>
      </c>
      <c r="J30" s="2">
        <v>1</v>
      </c>
      <c r="K30" s="55">
        <f t="shared" si="5"/>
        <v>500</v>
      </c>
    </row>
    <row r="31" spans="2:11" ht="18.75" customHeight="1">
      <c r="B31" s="45">
        <v>20</v>
      </c>
      <c r="C31" s="72" t="s">
        <v>49</v>
      </c>
      <c r="D31" s="73"/>
      <c r="E31" s="54">
        <v>11</v>
      </c>
      <c r="F31" s="41">
        <v>200</v>
      </c>
      <c r="G31" s="4">
        <f t="shared" si="3"/>
        <v>2200</v>
      </c>
      <c r="H31" s="2">
        <v>0.3</v>
      </c>
      <c r="I31" s="4">
        <f t="shared" si="4"/>
        <v>660</v>
      </c>
      <c r="J31" s="2">
        <v>1</v>
      </c>
      <c r="K31" s="55">
        <f t="shared" si="5"/>
        <v>660</v>
      </c>
    </row>
    <row r="32" spans="2:11" ht="18.75" customHeight="1">
      <c r="B32" s="45">
        <v>23</v>
      </c>
      <c r="C32" s="72" t="s">
        <v>50</v>
      </c>
      <c r="D32" s="73"/>
      <c r="E32" s="54">
        <v>1</v>
      </c>
      <c r="F32" s="41">
        <v>500</v>
      </c>
      <c r="G32" s="4">
        <f t="shared" ref="G32" si="6">F32*E32</f>
        <v>500</v>
      </c>
      <c r="H32" s="2">
        <v>0.9</v>
      </c>
      <c r="I32" s="4">
        <f t="shared" ref="I32" si="7">G32*H32</f>
        <v>450</v>
      </c>
      <c r="J32" s="2">
        <v>1</v>
      </c>
      <c r="K32" s="55">
        <f t="shared" ref="K32" si="8">I32*J32</f>
        <v>450</v>
      </c>
    </row>
    <row r="33" spans="2:11" ht="18.75" customHeight="1">
      <c r="B33" s="32" t="s">
        <v>19</v>
      </c>
      <c r="C33" s="66"/>
      <c r="D33" s="67"/>
      <c r="E33" s="1"/>
      <c r="F33" s="33">
        <f>SUM(F17:F32)</f>
        <v>23114</v>
      </c>
      <c r="G33" s="26">
        <f>SUM(G17:G32)</f>
        <v>67994</v>
      </c>
      <c r="H33" s="42">
        <f>AVERAGE(H17:H32)</f>
        <v>0.61562499999999998</v>
      </c>
      <c r="I33" s="26">
        <f>SUM(I17:I32)</f>
        <v>40298.400000000001</v>
      </c>
      <c r="J33" s="42">
        <f>AVERAGE(J17:J32)</f>
        <v>0.984375</v>
      </c>
      <c r="K33" s="46">
        <f>SUM(K17:K32)</f>
        <v>37373.4</v>
      </c>
    </row>
    <row r="34" spans="2:11" ht="18.75" customHeight="1">
      <c r="B34" s="11"/>
      <c r="C34" s="3"/>
      <c r="D34" s="3"/>
      <c r="E34" s="3"/>
      <c r="F34" s="3"/>
      <c r="G34" s="3"/>
      <c r="H34" s="3"/>
      <c r="I34" s="3"/>
      <c r="J34" s="3"/>
      <c r="K34" s="12"/>
    </row>
    <row r="35" spans="2:11" ht="18.75" customHeight="1">
      <c r="B35" s="68" t="s">
        <v>20</v>
      </c>
      <c r="C35" s="69"/>
      <c r="D35" s="18">
        <f>G33/1000</f>
        <v>67.994</v>
      </c>
      <c r="E35" s="16"/>
      <c r="F35" s="47" t="s">
        <v>21</v>
      </c>
      <c r="G35" s="19"/>
      <c r="H35" s="20"/>
      <c r="I35" s="19"/>
      <c r="J35" s="35"/>
      <c r="K35" s="12"/>
    </row>
    <row r="36" spans="2:11" ht="18.75" customHeight="1">
      <c r="B36" s="27" t="s">
        <v>22</v>
      </c>
      <c r="C36" s="17"/>
      <c r="D36" s="18">
        <f>+K33/1000</f>
        <v>37.373400000000004</v>
      </c>
      <c r="E36" s="16"/>
      <c r="F36" s="21" t="s">
        <v>28</v>
      </c>
      <c r="G36" s="16"/>
      <c r="H36" s="15"/>
      <c r="I36" s="16"/>
      <c r="J36" s="34">
        <f>+K33/G33</f>
        <v>0.54965732270494461</v>
      </c>
      <c r="K36" s="13"/>
    </row>
    <row r="37" spans="2:11" ht="18.75" customHeight="1">
      <c r="B37" s="27" t="s">
        <v>23</v>
      </c>
      <c r="C37" s="17"/>
      <c r="D37" s="18">
        <v>0.92</v>
      </c>
      <c r="E37" s="16"/>
      <c r="F37" s="21"/>
      <c r="G37" s="16"/>
      <c r="H37" s="15"/>
      <c r="I37" s="16"/>
      <c r="J37" s="34"/>
      <c r="K37" s="13"/>
    </row>
    <row r="38" spans="2:11" ht="18.75" customHeight="1">
      <c r="B38" s="27" t="s">
        <v>24</v>
      </c>
      <c r="C38" s="16"/>
      <c r="D38" s="22">
        <f>+D36/D37</f>
        <v>40.623260869565222</v>
      </c>
      <c r="E38" s="16"/>
      <c r="F38" s="21"/>
      <c r="G38" s="16"/>
      <c r="H38" s="15"/>
      <c r="I38" s="16"/>
      <c r="J38" s="34"/>
      <c r="K38" s="13"/>
    </row>
    <row r="39" spans="2:11" ht="18.75" customHeight="1">
      <c r="B39" s="28" t="s">
        <v>25</v>
      </c>
      <c r="C39" s="17"/>
      <c r="D39" s="18" t="s">
        <v>36</v>
      </c>
      <c r="E39" s="16"/>
      <c r="F39" s="36"/>
      <c r="G39" s="30"/>
      <c r="H39" s="15"/>
      <c r="I39" s="16"/>
      <c r="J39" s="30"/>
      <c r="K39" s="13"/>
    </row>
    <row r="40" spans="2:11" ht="18.75" customHeight="1">
      <c r="B40" s="58" t="s">
        <v>29</v>
      </c>
      <c r="C40" s="59"/>
      <c r="D40" s="18">
        <v>1</v>
      </c>
      <c r="E40" s="16"/>
      <c r="F40" s="21"/>
      <c r="G40" s="14"/>
      <c r="H40" s="23"/>
      <c r="I40" s="14"/>
      <c r="J40" s="34"/>
      <c r="K40" s="13"/>
    </row>
    <row r="41" spans="2:11" ht="18.75" hidden="1" customHeight="1">
      <c r="B41" s="28" t="s">
        <v>30</v>
      </c>
      <c r="C41" s="17"/>
      <c r="D41" s="18">
        <f>D42*D43</f>
        <v>117</v>
      </c>
      <c r="E41" s="16"/>
      <c r="F41" s="21"/>
      <c r="G41" s="14"/>
      <c r="H41" s="23"/>
      <c r="I41" s="14"/>
      <c r="J41" s="34"/>
      <c r="K41" s="13"/>
    </row>
    <row r="42" spans="2:11" ht="38.25" customHeight="1">
      <c r="B42" s="28" t="s">
        <v>31</v>
      </c>
      <c r="C42" s="17"/>
      <c r="D42" s="18">
        <v>1</v>
      </c>
      <c r="E42" s="16"/>
      <c r="F42" s="60" t="s">
        <v>32</v>
      </c>
      <c r="G42" s="61"/>
      <c r="H42" s="61"/>
      <c r="I42" s="61"/>
      <c r="J42" s="62" t="s">
        <v>55</v>
      </c>
      <c r="K42" s="63"/>
    </row>
    <row r="43" spans="2:11" ht="18.75" hidden="1" customHeight="1">
      <c r="B43" s="28" t="s">
        <v>35</v>
      </c>
      <c r="C43" s="17"/>
      <c r="D43" s="18">
        <v>117</v>
      </c>
      <c r="E43" s="16"/>
      <c r="F43" s="21"/>
      <c r="G43" s="14"/>
      <c r="H43" s="23"/>
      <c r="I43" s="14"/>
      <c r="J43" s="34"/>
      <c r="K43" s="13"/>
    </row>
    <row r="44" spans="2:11" ht="18.75" customHeight="1">
      <c r="B44" s="28" t="s">
        <v>33</v>
      </c>
      <c r="C44" s="17"/>
      <c r="D44" s="18">
        <v>1</v>
      </c>
      <c r="E44" s="16"/>
      <c r="F44" s="21"/>
      <c r="G44" s="14"/>
      <c r="H44" s="23"/>
      <c r="I44" s="14"/>
      <c r="J44" s="34"/>
      <c r="K44" s="13"/>
    </row>
    <row r="45" spans="2:11" ht="18.75" customHeight="1">
      <c r="B45" s="28" t="s">
        <v>26</v>
      </c>
      <c r="C45" s="17"/>
      <c r="D45" s="18">
        <f>+D38*D40</f>
        <v>40.623260869565222</v>
      </c>
      <c r="E45" s="16"/>
      <c r="F45" s="37"/>
      <c r="G45" s="38"/>
      <c r="H45" s="39"/>
      <c r="I45" s="38"/>
      <c r="J45" s="39"/>
      <c r="K45" s="48"/>
    </row>
    <row r="46" spans="2:11" ht="18.75" customHeight="1">
      <c r="B46" s="49" t="s">
        <v>34</v>
      </c>
      <c r="C46" s="24"/>
      <c r="D46" s="40">
        <f>(D45*D42)/D44</f>
        <v>40.623260869565222</v>
      </c>
      <c r="E46" s="16"/>
      <c r="F46" s="30"/>
      <c r="G46" s="16"/>
      <c r="H46" s="15"/>
      <c r="I46" s="16"/>
      <c r="J46" s="30"/>
      <c r="K46" s="13"/>
    </row>
    <row r="47" spans="2:11" ht="18.75" customHeight="1">
      <c r="B47" s="29"/>
      <c r="C47" s="30"/>
      <c r="D47" s="30"/>
      <c r="E47" s="30"/>
      <c r="F47" s="30"/>
      <c r="G47" s="30"/>
      <c r="H47" s="30"/>
      <c r="I47" s="30"/>
      <c r="J47" s="30"/>
      <c r="K47" s="31"/>
    </row>
    <row r="48" spans="2:11" ht="18.75" customHeight="1">
      <c r="B48" s="84"/>
      <c r="C48" s="85"/>
      <c r="D48" s="85"/>
      <c r="E48" s="85"/>
      <c r="F48" s="85"/>
      <c r="G48" s="85"/>
      <c r="H48" s="85"/>
      <c r="I48" s="85"/>
      <c r="J48" s="85"/>
      <c r="K48" s="86"/>
    </row>
    <row r="49" spans="2:11" ht="18.75" customHeight="1">
      <c r="B49" s="84"/>
      <c r="C49" s="85"/>
      <c r="D49" s="85"/>
      <c r="E49" s="85"/>
      <c r="F49" s="85"/>
      <c r="G49" s="85"/>
      <c r="H49" s="85"/>
      <c r="I49" s="85"/>
      <c r="J49" s="85"/>
      <c r="K49" s="86"/>
    </row>
    <row r="50" spans="2:11" ht="18.75" customHeight="1">
      <c r="B50" s="84"/>
      <c r="C50" s="85"/>
      <c r="D50" s="85"/>
      <c r="E50" s="85"/>
      <c r="F50" s="85"/>
      <c r="G50" s="85"/>
      <c r="H50" s="85"/>
      <c r="I50" s="85"/>
      <c r="J50" s="85"/>
      <c r="K50" s="86"/>
    </row>
    <row r="51" spans="2:11" ht="18.75" customHeight="1">
      <c r="B51" s="84"/>
      <c r="C51" s="85"/>
      <c r="D51" s="85"/>
      <c r="E51" s="85"/>
      <c r="F51" s="85"/>
      <c r="G51" s="85"/>
      <c r="H51" s="85"/>
      <c r="I51" s="85"/>
      <c r="J51" s="85"/>
      <c r="K51" s="86"/>
    </row>
    <row r="52" spans="2:11" ht="18.75" customHeight="1">
      <c r="B52" s="84"/>
      <c r="C52" s="85"/>
      <c r="D52" s="85"/>
      <c r="E52" s="85"/>
      <c r="F52" s="85"/>
      <c r="G52" s="85"/>
      <c r="H52" s="85"/>
      <c r="I52" s="85"/>
      <c r="J52" s="85"/>
      <c r="K52" s="86"/>
    </row>
    <row r="53" spans="2:11" ht="18.75" customHeight="1" thickBot="1">
      <c r="B53" s="87"/>
      <c r="C53" s="88"/>
      <c r="D53" s="88"/>
      <c r="E53" s="88"/>
      <c r="F53" s="88"/>
      <c r="G53" s="88"/>
      <c r="H53" s="88"/>
      <c r="I53" s="88"/>
      <c r="J53" s="88"/>
      <c r="K53" s="89"/>
    </row>
  </sheetData>
  <mergeCells count="36">
    <mergeCell ref="B48:K53"/>
    <mergeCell ref="B1:C5"/>
    <mergeCell ref="D1:I5"/>
    <mergeCell ref="J1:K5"/>
    <mergeCell ref="B6:C6"/>
    <mergeCell ref="D6:I6"/>
    <mergeCell ref="C16:D16"/>
    <mergeCell ref="D7:K7"/>
    <mergeCell ref="B8:C8"/>
    <mergeCell ref="D8:I8"/>
    <mergeCell ref="J8:K8"/>
    <mergeCell ref="B9:K9"/>
    <mergeCell ref="B10:K10"/>
    <mergeCell ref="B11:K11"/>
    <mergeCell ref="B12:K12"/>
    <mergeCell ref="C23:D23"/>
    <mergeCell ref="C24:D24"/>
    <mergeCell ref="C17:D17"/>
    <mergeCell ref="C18:D18"/>
    <mergeCell ref="B13:K13"/>
    <mergeCell ref="B14:K14"/>
    <mergeCell ref="C15:F15"/>
    <mergeCell ref="C22:D22"/>
    <mergeCell ref="B40:C40"/>
    <mergeCell ref="F42:I42"/>
    <mergeCell ref="J42:K42"/>
    <mergeCell ref="C25:D25"/>
    <mergeCell ref="C33:D33"/>
    <mergeCell ref="B35:C35"/>
    <mergeCell ref="C26:D26"/>
    <mergeCell ref="C27:D27"/>
    <mergeCell ref="C32:D32"/>
    <mergeCell ref="C28:D28"/>
    <mergeCell ref="C29:D29"/>
    <mergeCell ref="C30:D30"/>
    <mergeCell ref="C31:D31"/>
  </mergeCells>
  <pageMargins left="0.7" right="0.7" top="0.75" bottom="0.75" header="0.3" footer="0.3"/>
  <pageSetup paperSize="9" scale="66" fitToHeight="0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ESCUELA DEL MILENIO DR MISAEL </vt:lpstr>
      <vt:lpstr>'ESCUELA DEL MILENIO DR MISAEL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Guachamin</dc:creator>
  <cp:lastModifiedBy>admin</cp:lastModifiedBy>
  <cp:lastPrinted>2016-12-21T21:13:24Z</cp:lastPrinted>
  <dcterms:created xsi:type="dcterms:W3CDTF">2012-07-30T16:29:25Z</dcterms:created>
  <dcterms:modified xsi:type="dcterms:W3CDTF">2017-01-20T19:23:25Z</dcterms:modified>
</cp:coreProperties>
</file>